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소개" sheetId="1" state="visible" r:id="rId1"/>
    <sheet xmlns:r="http://schemas.openxmlformats.org/officeDocument/2006/relationships" name="입력" sheetId="2" state="visible" r:id="rId2"/>
    <sheet xmlns:r="http://schemas.openxmlformats.org/officeDocument/2006/relationships" name="요약" sheetId="3" state="visible" r:id="rId3"/>
    <sheet xmlns:r="http://schemas.openxmlformats.org/officeDocument/2006/relationships" name="결정 요인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i val="1"/>
      <color rgb="00808080"/>
      <sz val="11"/>
    </font>
    <font>
      <name val="맑은 고딕"/>
      <b val="1"/>
      <color rgb="00FFFFFF"/>
      <sz val="10"/>
    </font>
    <font>
      <name val="맑은 고딕"/>
      <b val="1"/>
      <sz val="10"/>
    </font>
    <font>
      <name val="맑은 고딕"/>
      <sz val="10"/>
    </font>
    <font>
      <name val="맑은 고딕"/>
      <b val="1"/>
      <color rgb="001F3864"/>
      <sz val="13"/>
    </font>
    <font>
      <name val="맑은 고딕"/>
      <b val="1"/>
      <color rgb="00C00000"/>
      <sz val="12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DEBF7"/>
      </patternFill>
    </fill>
    <fill>
      <patternFill patternType="solid">
        <fgColor rgb="00F2F2F2"/>
      </patternFill>
    </fill>
    <fill>
      <patternFill patternType="solid">
        <fgColor rgb="00FFF2CC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0" borderId="0" pivotButton="0" quotePrefix="0" xfId="0"/>
    <xf numFmtId="0" fontId="4" fillId="4" borderId="1" applyAlignment="1" pivotButton="0" quotePrefix="0" xfId="0">
      <alignment horizontal="left" vertical="center" wrapText="1"/>
    </xf>
    <xf numFmtId="164" fontId="5" fillId="4" borderId="1" applyAlignment="1" pivotButton="0" quotePrefix="0" xfId="0">
      <alignment horizontal="center" vertical="center" wrapText="1"/>
    </xf>
    <xf numFmtId="9" fontId="5" fillId="4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164" fontId="4" fillId="6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164" fontId="5" fillId="0" borderId="1" applyAlignment="1" pivotButton="0" quotePrefix="0" xfId="0">
      <alignment horizontal="center" vertical="center" wrapText="1"/>
    </xf>
    <xf numFmtId="9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카테고리별 가중점수 비교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'요약'!B10</f>
            </strRef>
          </tx>
          <spPr>
            <a:ln xmlns:a="http://schemas.openxmlformats.org/drawingml/2006/main">
              <a:prstDash val="solid"/>
            </a:ln>
          </spPr>
          <cat>
            <numRef>
              <f>'요약'!$A$11:$A$15</f>
            </numRef>
          </cat>
          <val>
            <numRef>
              <f>'요약'!$B$11:$B$15</f>
            </numRef>
          </val>
        </ser>
        <ser>
          <idx val="1"/>
          <order val="1"/>
          <tx>
            <strRef>
              <f>'요약'!C10</f>
            </strRef>
          </tx>
          <spPr>
            <a:ln xmlns:a="http://schemas.openxmlformats.org/drawingml/2006/main">
              <a:prstDash val="solid"/>
            </a:ln>
          </spPr>
          <cat>
            <numRef>
              <f>'요약'!$A$11:$A$15</f>
            </numRef>
          </cat>
          <val>
            <numRef>
              <f>'요약'!$C$11:$C$15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가중점수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5"/>
  <sheetViews>
    <sheetView showGridLines="0"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도서 발간 비교 평가 템플릿</t>
        </is>
      </c>
    </row>
    <row r="2">
      <c r="A2" s="2" t="inlineStr">
        <is>
          <t>두 도서(원고) 중 발간 대상 선정  ·  예시(더미) 데이터</t>
        </is>
      </c>
    </row>
    <row r="4">
      <c r="A4" s="3" t="inlineStr">
        <is>
          <t>목적</t>
        </is>
      </c>
    </row>
    <row r="5">
      <c r="A5" s="4" t="inlineStr">
        <is>
          <t>두 후보 도서를 동일한 기준으로 가중 점수 평가하고, 점수 차이가 큰 '결정 요인'을 찾아 발간 의사결정을 돕습니다.</t>
        </is>
      </c>
    </row>
    <row r="7">
      <c r="A7" s="3" t="inlineStr">
        <is>
          <t>탭 구조 (입력 1 + 결과 2)</t>
        </is>
      </c>
    </row>
    <row r="8">
      <c r="A8" s="4" t="inlineStr">
        <is>
          <t>·  입력 — 유일한 입력 탭이자 전체 항목 마스터입니다. 카테고리(시장성 / 콘텐츠 완성도 / 저자 / 수익성 / 전략 부합도)별 세부 항목의 가중치(1~3)와 두 도서의 점수(1~5)를 노란 칸에 입력합니다. 표 아래에 카테고리 소계가 자동 계산되어 상세 참고 자료로도 쓰입니다.</t>
        </is>
      </c>
    </row>
    <row r="9">
      <c r="A9" s="4" t="inlineStr">
        <is>
          <t>·  요약 — 종합 가중점수와 카테고리별 차이를 한 페이지로 정리(차트 포함). C1·D1에 실제 도서명을 입력합니다.</t>
        </is>
      </c>
    </row>
    <row r="10">
      <c r="A10" s="4" t="inlineStr">
        <is>
          <t>·  결정 요인 — 점수차가 큰 순서로 책 A 우세 항목 / 책 B 우세 항목을 보여줍니다.</t>
        </is>
      </c>
    </row>
    <row r="12">
      <c r="A12" s="3" t="inlineStr">
        <is>
          <t>흐름</t>
        </is>
      </c>
    </row>
    <row r="13">
      <c r="A13" s="5" t="inlineStr">
        <is>
          <t>입력(노란 칸)  →  요약 · 결정 요인 (자동 계산)</t>
        </is>
      </c>
    </row>
    <row r="15">
      <c r="A15" s="3" t="inlineStr">
        <is>
          <t>용어</t>
        </is>
      </c>
    </row>
    <row r="16">
      <c r="A16" s="4" t="inlineStr">
        <is>
          <t>·  가중치 = 항목의 중요도(두 도서 공통).   점수 = 각 도서의 1~5 평가.</t>
        </is>
      </c>
    </row>
    <row r="17">
      <c r="A17" s="4" t="inlineStr">
        <is>
          <t>·  가중점수 = 가중치 × 점수.   차이 = (책 A 가중점수) − (책 B 가중점수).</t>
        </is>
      </c>
    </row>
    <row r="18">
      <c r="A18" s="4" t="inlineStr">
        <is>
          <t>·  차이 &gt; 0 이면 책 A 우세, &lt; 0 이면 책 B 우세.   영향도% = 그 항목이 전체 점수차에 기여한 비중.</t>
        </is>
      </c>
    </row>
    <row r="20">
      <c r="A20" s="3" t="inlineStr">
        <is>
          <t>사용법</t>
        </is>
      </c>
    </row>
    <row r="21">
      <c r="A21" s="4" t="inlineStr">
        <is>
          <t>·  '요약' C1·D1에 실제 도서명을 적으면 모든 탭 머리글이 그 이름으로 바뀝니다.</t>
        </is>
      </c>
    </row>
    <row r="22">
      <c r="A22" s="4" t="inlineStr">
        <is>
          <t>·  입력 탭의 노란 칸만 입력하세요. 회색 칸은 자동 계산되므로 직접 입력하지 마세요.</t>
        </is>
      </c>
    </row>
    <row r="23">
      <c r="A23" s="4" t="inlineStr">
        <is>
          <t>·  항목을 더 넣으려면 입력 탭 항목 표의 마지막 행 위에 행을 추가하고 수식을 복사하세요(요약·결정 요인의 참조 범위도 함께 넓혀야 합니다).</t>
        </is>
      </c>
    </row>
    <row r="25">
      <c r="A25" s="2" t="inlineStr">
        <is>
          <t>참고: 이 파일의 모든 숫자는 시연용 예시 데이터입니다.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8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8" customWidth="1" min="3" max="3"/>
    <col width="11" customWidth="1" min="4" max="4"/>
    <col width="11" customWidth="1" min="5" max="5"/>
    <col width="13" customWidth="1" min="6" max="6"/>
    <col width="13" customWidth="1" min="7" max="7"/>
    <col width="9" customWidth="1" min="8" max="8"/>
    <col width="9" customWidth="1" min="9" max="9"/>
    <col width="14" customWidth="1" min="10" max="10"/>
    <col width="9" customWidth="1" min="11" max="11"/>
    <col width="9" customWidth="1" min="12" max="12"/>
    <col width="24" customWidth="1" min="13" max="13"/>
  </cols>
  <sheetData>
    <row r="1">
      <c r="A1" s="6" t="inlineStr">
        <is>
          <t>입력 — 평가 항목 (마스터)</t>
        </is>
      </c>
    </row>
    <row r="2">
      <c r="A2" s="7" t="inlineStr">
        <is>
          <t>↓ 노란 칸(가중치·점수·메모)만 입력하세요. 회색 칸은 자동 계산됩니다.  도서명은 '요약' 탭 C1·D1에서 바꿉니다.</t>
        </is>
      </c>
    </row>
    <row r="4" ht="34" customHeight="1">
      <c r="A4" s="8" t="inlineStr">
        <is>
          <t>카테고리</t>
        </is>
      </c>
      <c r="B4" s="8" t="inlineStr">
        <is>
          <t>세부 평가 항목</t>
        </is>
      </c>
      <c r="C4" s="8" t="inlineStr">
        <is>
          <t>가중치
(1-3)</t>
        </is>
      </c>
      <c r="D4" s="8">
        <f>'요약'!$C$1&amp;" 점수
(1-5)"</f>
        <v/>
      </c>
      <c r="E4" s="8">
        <f>'요약'!$D$1&amp;" 점수
(1-5)"</f>
        <v/>
      </c>
      <c r="F4" s="8">
        <f>'요약'!$C$1&amp;" 가중점수"</f>
        <v/>
      </c>
      <c r="G4" s="8">
        <f>'요약'!$D$1&amp;" 가중점수"</f>
        <v/>
      </c>
      <c r="H4" s="8" t="inlineStr">
        <is>
          <t>차이</t>
        </is>
      </c>
      <c r="I4" s="8" t="inlineStr">
        <is>
          <t>영향도%</t>
        </is>
      </c>
      <c r="J4" s="8" t="inlineStr">
        <is>
          <t>우세</t>
        </is>
      </c>
      <c r="K4" s="8" t="inlineStr">
        <is>
          <t>순위
(A우세)</t>
        </is>
      </c>
      <c r="L4" s="8" t="inlineStr">
        <is>
          <t>순위
(B우세)</t>
        </is>
      </c>
      <c r="M4" s="8" t="inlineStr">
        <is>
          <t>메모</t>
        </is>
      </c>
    </row>
    <row r="5">
      <c r="A5" s="9" t="inlineStr">
        <is>
          <t>시장성</t>
        </is>
      </c>
      <c r="B5" s="10" t="inlineStr">
        <is>
          <t>목표 독자층 규모</t>
        </is>
      </c>
      <c r="C5" s="11" t="n">
        <v>2.5</v>
      </c>
      <c r="D5" s="11" t="n">
        <v>4</v>
      </c>
      <c r="E5" s="11" t="n">
        <v>3</v>
      </c>
      <c r="F5" s="12">
        <f>C5*D5</f>
        <v/>
      </c>
      <c r="G5" s="12">
        <f>C5*E5</f>
        <v/>
      </c>
      <c r="H5" s="12">
        <f>F5-G5</f>
        <v/>
      </c>
      <c r="I5" s="13">
        <f>IFERROR(ABS(H5)/SUMPRODUCT(ABS($H$5:$H$19)),0)</f>
        <v/>
      </c>
      <c r="J5" s="14">
        <f>IF(H5&gt;0,'요약'!$C$1&amp;" 우세",IF(H5&lt;0,'요약'!$D$1&amp;" 우세","동률"))</f>
        <v/>
      </c>
      <c r="K5" s="15">
        <f>IF(H5&gt;0,RANK(H5,$H$5:$H$19,0)+COUNTIF($H$5:H5,H5)-1,"")</f>
        <v/>
      </c>
      <c r="L5" s="15">
        <f>IF(H5&lt;0,RANK(H5,$H$5:$H$19,1)+COUNTIF($H$5:H5,H5)-1,"")</f>
        <v/>
      </c>
      <c r="M5" s="16" t="inlineStr">
        <is>
          <t>30대 직장인 타깃</t>
        </is>
      </c>
    </row>
    <row r="6">
      <c r="A6" s="9" t="inlineStr">
        <is>
          <t>시장성</t>
        </is>
      </c>
      <c r="B6" s="10" t="inlineStr">
        <is>
          <t>트렌드 부합도</t>
        </is>
      </c>
      <c r="C6" s="11" t="n">
        <v>2</v>
      </c>
      <c r="D6" s="11" t="n">
        <v>3</v>
      </c>
      <c r="E6" s="11" t="n">
        <v>5</v>
      </c>
      <c r="F6" s="12">
        <f>C6*D6</f>
        <v/>
      </c>
      <c r="G6" s="12">
        <f>C6*E6</f>
        <v/>
      </c>
      <c r="H6" s="12">
        <f>F6-G6</f>
        <v/>
      </c>
      <c r="I6" s="13">
        <f>IFERROR(ABS(H6)/SUMPRODUCT(ABS($H$5:$H$19)),0)</f>
        <v/>
      </c>
      <c r="J6" s="14">
        <f>IF(H6&gt;0,'요약'!$C$1&amp;" 우세",IF(H6&lt;0,'요약'!$D$1&amp;" 우세","동률"))</f>
        <v/>
      </c>
      <c r="K6" s="15">
        <f>IF(H6&gt;0,RANK(H6,$H$5:$H$19,0)+COUNTIF($H$5:H6,H6)-1,"")</f>
        <v/>
      </c>
      <c r="L6" s="15">
        <f>IF(H6&lt;0,RANK(H6,$H$5:$H$19,1)+COUNTIF($H$5:H6,H6)-1,"")</f>
        <v/>
      </c>
      <c r="M6" s="16" t="inlineStr">
        <is>
          <t>B는 AI 주제로 시의성 높음</t>
        </is>
      </c>
    </row>
    <row r="7">
      <c r="A7" s="9" t="inlineStr">
        <is>
          <t>시장성</t>
        </is>
      </c>
      <c r="B7" s="10" t="inlineStr">
        <is>
          <t>경쟁작 대비 차별성</t>
        </is>
      </c>
      <c r="C7" s="11" t="n">
        <v>1.5</v>
      </c>
      <c r="D7" s="11" t="n">
        <v>5</v>
      </c>
      <c r="E7" s="11" t="n">
        <v>3</v>
      </c>
      <c r="F7" s="12">
        <f>C7*D7</f>
        <v/>
      </c>
      <c r="G7" s="12">
        <f>C7*E7</f>
        <v/>
      </c>
      <c r="H7" s="12">
        <f>F7-G7</f>
        <v/>
      </c>
      <c r="I7" s="13">
        <f>IFERROR(ABS(H7)/SUMPRODUCT(ABS($H$5:$H$19)),0)</f>
        <v/>
      </c>
      <c r="J7" s="14">
        <f>IF(H7&gt;0,'요약'!$C$1&amp;" 우세",IF(H7&lt;0,'요약'!$D$1&amp;" 우세","동률"))</f>
        <v/>
      </c>
      <c r="K7" s="15">
        <f>IF(H7&gt;0,RANK(H7,$H$5:$H$19,0)+COUNTIF($H$5:H7,H7)-1,"")</f>
        <v/>
      </c>
      <c r="L7" s="15">
        <f>IF(H7&lt;0,RANK(H7,$H$5:$H$19,1)+COUNTIF($H$5:H7,H7)-1,"")</f>
        <v/>
      </c>
      <c r="M7" s="16" t="inlineStr"/>
    </row>
    <row r="8">
      <c r="A8" s="9" t="inlineStr">
        <is>
          <t>콘텐츠 완성도</t>
        </is>
      </c>
      <c r="B8" s="10" t="inlineStr">
        <is>
          <t>원고 완성도</t>
        </is>
      </c>
      <c r="C8" s="11" t="n">
        <v>3</v>
      </c>
      <c r="D8" s="11" t="n">
        <v>4</v>
      </c>
      <c r="E8" s="11" t="n">
        <v>4.5</v>
      </c>
      <c r="F8" s="12">
        <f>C8*D8</f>
        <v/>
      </c>
      <c r="G8" s="12">
        <f>C8*E8</f>
        <v/>
      </c>
      <c r="H8" s="12">
        <f>F8-G8</f>
        <v/>
      </c>
      <c r="I8" s="13">
        <f>IFERROR(ABS(H8)/SUMPRODUCT(ABS($H$5:$H$19)),0)</f>
        <v/>
      </c>
      <c r="J8" s="14">
        <f>IF(H8&gt;0,'요약'!$C$1&amp;" 우세",IF(H8&lt;0,'요약'!$D$1&amp;" 우세","동률"))</f>
        <v/>
      </c>
      <c r="K8" s="15">
        <f>IF(H8&gt;0,RANK(H8,$H$5:$H$19,0)+COUNTIF($H$5:H8,H8)-1,"")</f>
        <v/>
      </c>
      <c r="L8" s="15">
        <f>IF(H8&lt;0,RANK(H8,$H$5:$H$19,1)+COUNTIF($H$5:H8,H8)-1,"")</f>
        <v/>
      </c>
      <c r="M8" s="16" t="inlineStr">
        <is>
          <t>B 탈고 임박</t>
        </is>
      </c>
    </row>
    <row r="9">
      <c r="A9" s="9" t="inlineStr">
        <is>
          <t>콘텐츠 완성도</t>
        </is>
      </c>
      <c r="B9" s="10" t="inlineStr">
        <is>
          <t>편집 용이성</t>
        </is>
      </c>
      <c r="C9" s="11" t="n">
        <v>1</v>
      </c>
      <c r="D9" s="11" t="n">
        <v>3</v>
      </c>
      <c r="E9" s="11" t="n">
        <v>4</v>
      </c>
      <c r="F9" s="12">
        <f>C9*D9</f>
        <v/>
      </c>
      <c r="G9" s="12">
        <f>C9*E9</f>
        <v/>
      </c>
      <c r="H9" s="12">
        <f>F9-G9</f>
        <v/>
      </c>
      <c r="I9" s="13">
        <f>IFERROR(ABS(H9)/SUMPRODUCT(ABS($H$5:$H$19)),0)</f>
        <v/>
      </c>
      <c r="J9" s="14">
        <f>IF(H9&gt;0,'요약'!$C$1&amp;" 우세",IF(H9&lt;0,'요약'!$D$1&amp;" 우세","동률"))</f>
        <v/>
      </c>
      <c r="K9" s="15">
        <f>IF(H9&gt;0,RANK(H9,$H$5:$H$19,0)+COUNTIF($H$5:H9,H9)-1,"")</f>
        <v/>
      </c>
      <c r="L9" s="15">
        <f>IF(H9&lt;0,RANK(H9,$H$5:$H$19,1)+COUNTIF($H$5:H9,H9)-1,"")</f>
        <v/>
      </c>
      <c r="M9" s="16" t="inlineStr"/>
    </row>
    <row r="10">
      <c r="A10" s="9" t="inlineStr">
        <is>
          <t>콘텐츠 완성도</t>
        </is>
      </c>
      <c r="B10" s="10" t="inlineStr">
        <is>
          <t>주제 독창성</t>
        </is>
      </c>
      <c r="C10" s="11" t="n">
        <v>2</v>
      </c>
      <c r="D10" s="11" t="n">
        <v>5</v>
      </c>
      <c r="E10" s="11" t="n">
        <v>3</v>
      </c>
      <c r="F10" s="12">
        <f>C10*D10</f>
        <v/>
      </c>
      <c r="G10" s="12">
        <f>C10*E10</f>
        <v/>
      </c>
      <c r="H10" s="12">
        <f>F10-G10</f>
        <v/>
      </c>
      <c r="I10" s="13">
        <f>IFERROR(ABS(H10)/SUMPRODUCT(ABS($H$5:$H$19)),0)</f>
        <v/>
      </c>
      <c r="J10" s="14">
        <f>IF(H10&gt;0,'요약'!$C$1&amp;" 우세",IF(H10&lt;0,'요약'!$D$1&amp;" 우세","동률"))</f>
        <v/>
      </c>
      <c r="K10" s="15">
        <f>IF(H10&gt;0,RANK(H10,$H$5:$H$19,0)+COUNTIF($H$5:H10,H10)-1,"")</f>
        <v/>
      </c>
      <c r="L10" s="15">
        <f>IF(H10&lt;0,RANK(H10,$H$5:$H$19,1)+COUNTIF($H$5:H10,H10)-1,"")</f>
        <v/>
      </c>
      <c r="M10" s="16" t="inlineStr">
        <is>
          <t>A 독창적</t>
        </is>
      </c>
    </row>
    <row r="11">
      <c r="A11" s="9" t="inlineStr">
        <is>
          <t>저자</t>
        </is>
      </c>
      <c r="B11" s="10" t="inlineStr">
        <is>
          <t>저자 인지도</t>
        </is>
      </c>
      <c r="C11" s="11" t="n">
        <v>2</v>
      </c>
      <c r="D11" s="11" t="n">
        <v>2</v>
      </c>
      <c r="E11" s="11" t="n">
        <v>5</v>
      </c>
      <c r="F11" s="12">
        <f>C11*D11</f>
        <v/>
      </c>
      <c r="G11" s="12">
        <f>C11*E11</f>
        <v/>
      </c>
      <c r="H11" s="12">
        <f>F11-G11</f>
        <v/>
      </c>
      <c r="I11" s="13">
        <f>IFERROR(ABS(H11)/SUMPRODUCT(ABS($H$5:$H$19)),0)</f>
        <v/>
      </c>
      <c r="J11" s="14">
        <f>IF(H11&gt;0,'요약'!$C$1&amp;" 우세",IF(H11&lt;0,'요약'!$D$1&amp;" 우세","동률"))</f>
        <v/>
      </c>
      <c r="K11" s="15">
        <f>IF(H11&gt;0,RANK(H11,$H$5:$H$19,0)+COUNTIF($H$5:H11,H11)-1,"")</f>
        <v/>
      </c>
      <c r="L11" s="15">
        <f>IF(H11&lt;0,RANK(H11,$H$5:$H$19,1)+COUNTIF($H$5:H11,H11)-1,"")</f>
        <v/>
      </c>
      <c r="M11" s="16" t="inlineStr">
        <is>
          <t>B 저자 베스트셀러 보유</t>
        </is>
      </c>
    </row>
    <row r="12">
      <c r="A12" s="9" t="inlineStr">
        <is>
          <t>저자</t>
        </is>
      </c>
      <c r="B12" s="10" t="inlineStr">
        <is>
          <t>홍보 협조 의지</t>
        </is>
      </c>
      <c r="C12" s="11" t="n">
        <v>1.5</v>
      </c>
      <c r="D12" s="11" t="n">
        <v>4</v>
      </c>
      <c r="E12" s="11" t="n">
        <v>3</v>
      </c>
      <c r="F12" s="12">
        <f>C12*D12</f>
        <v/>
      </c>
      <c r="G12" s="12">
        <f>C12*E12</f>
        <v/>
      </c>
      <c r="H12" s="12">
        <f>F12-G12</f>
        <v/>
      </c>
      <c r="I12" s="13">
        <f>IFERROR(ABS(H12)/SUMPRODUCT(ABS($H$5:$H$19)),0)</f>
        <v/>
      </c>
      <c r="J12" s="14">
        <f>IF(H12&gt;0,'요약'!$C$1&amp;" 우세",IF(H12&lt;0,'요약'!$D$1&amp;" 우세","동률"))</f>
        <v/>
      </c>
      <c r="K12" s="15">
        <f>IF(H12&gt;0,RANK(H12,$H$5:$H$19,0)+COUNTIF($H$5:H12,H12)-1,"")</f>
        <v/>
      </c>
      <c r="L12" s="15">
        <f>IF(H12&lt;0,RANK(H12,$H$5:$H$19,1)+COUNTIF($H$5:H12,H12)-1,"")</f>
        <v/>
      </c>
      <c r="M12" s="16" t="inlineStr"/>
    </row>
    <row r="13">
      <c r="A13" s="9" t="inlineStr">
        <is>
          <t>저자</t>
        </is>
      </c>
      <c r="B13" s="10" t="inlineStr">
        <is>
          <t>기존 출간 실적</t>
        </is>
      </c>
      <c r="C13" s="11" t="n">
        <v>1</v>
      </c>
      <c r="D13" s="11" t="n">
        <v>3</v>
      </c>
      <c r="E13" s="11" t="n">
        <v>4</v>
      </c>
      <c r="F13" s="12">
        <f>C13*D13</f>
        <v/>
      </c>
      <c r="G13" s="12">
        <f>C13*E13</f>
        <v/>
      </c>
      <c r="H13" s="12">
        <f>F13-G13</f>
        <v/>
      </c>
      <c r="I13" s="13">
        <f>IFERROR(ABS(H13)/SUMPRODUCT(ABS($H$5:$H$19)),0)</f>
        <v/>
      </c>
      <c r="J13" s="14">
        <f>IF(H13&gt;0,'요약'!$C$1&amp;" 우세",IF(H13&lt;0,'요약'!$D$1&amp;" 우세","동률"))</f>
        <v/>
      </c>
      <c r="K13" s="15">
        <f>IF(H13&gt;0,RANK(H13,$H$5:$H$19,0)+COUNTIF($H$5:H13,H13)-1,"")</f>
        <v/>
      </c>
      <c r="L13" s="15">
        <f>IF(H13&lt;0,RANK(H13,$H$5:$H$19,1)+COUNTIF($H$5:H13,H13)-1,"")</f>
        <v/>
      </c>
      <c r="M13" s="16" t="inlineStr"/>
    </row>
    <row r="14">
      <c r="A14" s="9" t="inlineStr">
        <is>
          <t>수익성</t>
        </is>
      </c>
      <c r="B14" s="10" t="inlineStr">
        <is>
          <t>예상 판매 부수</t>
        </is>
      </c>
      <c r="C14" s="11" t="n">
        <v>3</v>
      </c>
      <c r="D14" s="11" t="n">
        <v>3</v>
      </c>
      <c r="E14" s="11" t="n">
        <v>4</v>
      </c>
      <c r="F14" s="12">
        <f>C14*D14</f>
        <v/>
      </c>
      <c r="G14" s="12">
        <f>C14*E14</f>
        <v/>
      </c>
      <c r="H14" s="12">
        <f>F14-G14</f>
        <v/>
      </c>
      <c r="I14" s="13">
        <f>IFERROR(ABS(H14)/SUMPRODUCT(ABS($H$5:$H$19)),0)</f>
        <v/>
      </c>
      <c r="J14" s="14">
        <f>IF(H14&gt;0,'요약'!$C$1&amp;" 우세",IF(H14&lt;0,'요약'!$D$1&amp;" 우세","동률"))</f>
        <v/>
      </c>
      <c r="K14" s="15">
        <f>IF(H14&gt;0,RANK(H14,$H$5:$H$19,0)+COUNTIF($H$5:H14,H14)-1,"")</f>
        <v/>
      </c>
      <c r="L14" s="15">
        <f>IF(H14&lt;0,RANK(H14,$H$5:$H$19,1)+COUNTIF($H$5:H14,H14)-1,"")</f>
        <v/>
      </c>
      <c r="M14" s="16" t="inlineStr"/>
    </row>
    <row r="15">
      <c r="A15" s="9" t="inlineStr">
        <is>
          <t>수익성</t>
        </is>
      </c>
      <c r="B15" s="10" t="inlineStr">
        <is>
          <t>제작 원가 효율</t>
        </is>
      </c>
      <c r="C15" s="11" t="n">
        <v>2</v>
      </c>
      <c r="D15" s="11" t="n">
        <v>4.5</v>
      </c>
      <c r="E15" s="11" t="n">
        <v>2</v>
      </c>
      <c r="F15" s="12">
        <f>C15*D15</f>
        <v/>
      </c>
      <c r="G15" s="12">
        <f>C15*E15</f>
        <v/>
      </c>
      <c r="H15" s="12">
        <f>F15-G15</f>
        <v/>
      </c>
      <c r="I15" s="13">
        <f>IFERROR(ABS(H15)/SUMPRODUCT(ABS($H$5:$H$19)),0)</f>
        <v/>
      </c>
      <c r="J15" s="14">
        <f>IF(H15&gt;0,'요약'!$C$1&amp;" 우세",IF(H15&lt;0,'요약'!$D$1&amp;" 우세","동률"))</f>
        <v/>
      </c>
      <c r="K15" s="15">
        <f>IF(H15&gt;0,RANK(H15,$H$5:$H$19,0)+COUNTIF($H$5:H15,H15)-1,"")</f>
        <v/>
      </c>
      <c r="L15" s="15">
        <f>IF(H15&lt;0,RANK(H15,$H$5:$H$19,1)+COUNTIF($H$5:H15,H15)-1,"")</f>
        <v/>
      </c>
      <c r="M15" s="16" t="inlineStr">
        <is>
          <t>A 흑백/저비용</t>
        </is>
      </c>
    </row>
    <row r="16">
      <c r="A16" s="9" t="inlineStr">
        <is>
          <t>수익성</t>
        </is>
      </c>
      <c r="B16" s="10" t="inlineStr">
        <is>
          <t>마케팅 비용 효율</t>
        </is>
      </c>
      <c r="C16" s="11" t="n">
        <v>1.5</v>
      </c>
      <c r="D16" s="11" t="n">
        <v>5</v>
      </c>
      <c r="E16" s="11" t="n">
        <v>3</v>
      </c>
      <c r="F16" s="12">
        <f>C16*D16</f>
        <v/>
      </c>
      <c r="G16" s="12">
        <f>C16*E16</f>
        <v/>
      </c>
      <c r="H16" s="12">
        <f>F16-G16</f>
        <v/>
      </c>
      <c r="I16" s="13">
        <f>IFERROR(ABS(H16)/SUMPRODUCT(ABS($H$5:$H$19)),0)</f>
        <v/>
      </c>
      <c r="J16" s="14">
        <f>IF(H16&gt;0,'요약'!$C$1&amp;" 우세",IF(H16&lt;0,'요약'!$D$1&amp;" 우세","동률"))</f>
        <v/>
      </c>
      <c r="K16" s="15">
        <f>IF(H16&gt;0,RANK(H16,$H$5:$H$19,0)+COUNTIF($H$5:H16,H16)-1,"")</f>
        <v/>
      </c>
      <c r="L16" s="15">
        <f>IF(H16&lt;0,RANK(H16,$H$5:$H$19,1)+COUNTIF($H$5:H16,H16)-1,"")</f>
        <v/>
      </c>
      <c r="M16" s="16" t="inlineStr"/>
    </row>
    <row r="17">
      <c r="A17" s="9" t="inlineStr">
        <is>
          <t>전략 부합도</t>
        </is>
      </c>
      <c r="B17" s="10" t="inlineStr">
        <is>
          <t>라인업 적합성</t>
        </is>
      </c>
      <c r="C17" s="11" t="n">
        <v>2.5</v>
      </c>
      <c r="D17" s="11" t="n">
        <v>4</v>
      </c>
      <c r="E17" s="11" t="n">
        <v>3</v>
      </c>
      <c r="F17" s="12">
        <f>C17*D17</f>
        <v/>
      </c>
      <c r="G17" s="12">
        <f>C17*E17</f>
        <v/>
      </c>
      <c r="H17" s="12">
        <f>F17-G17</f>
        <v/>
      </c>
      <c r="I17" s="13">
        <f>IFERROR(ABS(H17)/SUMPRODUCT(ABS($H$5:$H$19)),0)</f>
        <v/>
      </c>
      <c r="J17" s="14">
        <f>IF(H17&gt;0,'요약'!$C$1&amp;" 우세",IF(H17&lt;0,'요약'!$D$1&amp;" 우세","동률"))</f>
        <v/>
      </c>
      <c r="K17" s="15">
        <f>IF(H17&gt;0,RANK(H17,$H$5:$H$19,0)+COUNTIF($H$5:H17,H17)-1,"")</f>
        <v/>
      </c>
      <c r="L17" s="15">
        <f>IF(H17&lt;0,RANK(H17,$H$5:$H$19,1)+COUNTIF($H$5:H17,H17)-1,"")</f>
        <v/>
      </c>
      <c r="M17" s="16" t="inlineStr"/>
    </row>
    <row r="18">
      <c r="A18" s="9" t="inlineStr">
        <is>
          <t>전략 부합도</t>
        </is>
      </c>
      <c r="B18" s="10" t="inlineStr">
        <is>
          <t>브랜드 이미지 기여</t>
        </is>
      </c>
      <c r="C18" s="11" t="n">
        <v>1</v>
      </c>
      <c r="D18" s="11" t="n">
        <v>5</v>
      </c>
      <c r="E18" s="11" t="n">
        <v>4</v>
      </c>
      <c r="F18" s="12">
        <f>C18*D18</f>
        <v/>
      </c>
      <c r="G18" s="12">
        <f>C18*E18</f>
        <v/>
      </c>
      <c r="H18" s="12">
        <f>F18-G18</f>
        <v/>
      </c>
      <c r="I18" s="13">
        <f>IFERROR(ABS(H18)/SUMPRODUCT(ABS($H$5:$H$19)),0)</f>
        <v/>
      </c>
      <c r="J18" s="14">
        <f>IF(H18&gt;0,'요약'!$C$1&amp;" 우세",IF(H18&lt;0,'요약'!$D$1&amp;" 우세","동률"))</f>
        <v/>
      </c>
      <c r="K18" s="15">
        <f>IF(H18&gt;0,RANK(H18,$H$5:$H$19,0)+COUNTIF($H$5:H18,H18)-1,"")</f>
        <v/>
      </c>
      <c r="L18" s="15">
        <f>IF(H18&lt;0,RANK(H18,$H$5:$H$19,1)+COUNTIF($H$5:H18,H18)-1,"")</f>
        <v/>
      </c>
      <c r="M18" s="16" t="inlineStr"/>
    </row>
    <row r="19">
      <c r="A19" s="9" t="inlineStr">
        <is>
          <t>전략 부합도</t>
        </is>
      </c>
      <c r="B19" s="10" t="inlineStr">
        <is>
          <t>시리즈/후속 가능성</t>
        </is>
      </c>
      <c r="C19" s="11" t="n">
        <v>1.5</v>
      </c>
      <c r="D19" s="11" t="n">
        <v>3</v>
      </c>
      <c r="E19" s="11" t="n">
        <v>5</v>
      </c>
      <c r="F19" s="12">
        <f>C19*D19</f>
        <v/>
      </c>
      <c r="G19" s="12">
        <f>C19*E19</f>
        <v/>
      </c>
      <c r="H19" s="12">
        <f>F19-G19</f>
        <v/>
      </c>
      <c r="I19" s="13">
        <f>IFERROR(ABS(H19)/SUMPRODUCT(ABS($H$5:$H$19)),0)</f>
        <v/>
      </c>
      <c r="J19" s="14">
        <f>IF(H19&gt;0,'요약'!$C$1&amp;" 우세",IF(H19&lt;0,'요약'!$D$1&amp;" 우세","동률"))</f>
        <v/>
      </c>
      <c r="K19" s="15">
        <f>IF(H19&gt;0,RANK(H19,$H$5:$H$19,0)+COUNTIF($H$5:H19,H19)-1,"")</f>
        <v/>
      </c>
      <c r="L19" s="15">
        <f>IF(H19&lt;0,RANK(H19,$H$5:$H$19,1)+COUNTIF($H$5:H19,H19)-1,"")</f>
        <v/>
      </c>
      <c r="M19" s="16" t="inlineStr">
        <is>
          <t>B 3부작 기획</t>
        </is>
      </c>
    </row>
    <row r="21">
      <c r="A21" s="17" t="inlineStr">
        <is>
          <t>카테고리 소계 (자동 계산)</t>
        </is>
      </c>
    </row>
    <row r="22">
      <c r="A22" s="8" t="inlineStr">
        <is>
          <t>카테고리</t>
        </is>
      </c>
      <c r="B22" s="8">
        <f>'요약'!$C$1&amp;" 가중합"</f>
        <v/>
      </c>
      <c r="C22" s="8">
        <f>'요약'!$D$1&amp;" 가중합"</f>
        <v/>
      </c>
      <c r="D22" s="8" t="inlineStr">
        <is>
          <t>차이</t>
        </is>
      </c>
      <c r="E22" s="8" t="inlineStr">
        <is>
          <t>영향도%</t>
        </is>
      </c>
    </row>
    <row r="23">
      <c r="A23" s="18" t="inlineStr">
        <is>
          <t>시장성</t>
        </is>
      </c>
      <c r="B23" s="19">
        <f>SUMIF($A$5:$A$19,$A23,$F$5:$F$19)</f>
        <v/>
      </c>
      <c r="C23" s="19">
        <f>SUMIF($A$5:$A$19,$A23,$G$5:$G$19)</f>
        <v/>
      </c>
      <c r="D23" s="19">
        <f>B23-C23</f>
        <v/>
      </c>
      <c r="E23" s="20">
        <f>IFERROR(ABS(D23)/SUMPRODUCT(ABS($D$23:$D$27)),0)</f>
        <v/>
      </c>
    </row>
    <row r="24">
      <c r="A24" s="18" t="inlineStr">
        <is>
          <t>콘텐츠 완성도</t>
        </is>
      </c>
      <c r="B24" s="19">
        <f>SUMIF($A$5:$A$19,$A24,$F$5:$F$19)</f>
        <v/>
      </c>
      <c r="C24" s="19">
        <f>SUMIF($A$5:$A$19,$A24,$G$5:$G$19)</f>
        <v/>
      </c>
      <c r="D24" s="19">
        <f>B24-C24</f>
        <v/>
      </c>
      <c r="E24" s="20">
        <f>IFERROR(ABS(D24)/SUMPRODUCT(ABS($D$23:$D$27)),0)</f>
        <v/>
      </c>
    </row>
    <row r="25">
      <c r="A25" s="18" t="inlineStr">
        <is>
          <t>저자</t>
        </is>
      </c>
      <c r="B25" s="19">
        <f>SUMIF($A$5:$A$19,$A25,$F$5:$F$19)</f>
        <v/>
      </c>
      <c r="C25" s="19">
        <f>SUMIF($A$5:$A$19,$A25,$G$5:$G$19)</f>
        <v/>
      </c>
      <c r="D25" s="19">
        <f>B25-C25</f>
        <v/>
      </c>
      <c r="E25" s="20">
        <f>IFERROR(ABS(D25)/SUMPRODUCT(ABS($D$23:$D$27)),0)</f>
        <v/>
      </c>
    </row>
    <row r="26">
      <c r="A26" s="18" t="inlineStr">
        <is>
          <t>수익성</t>
        </is>
      </c>
      <c r="B26" s="19">
        <f>SUMIF($A$5:$A$19,$A26,$F$5:$F$19)</f>
        <v/>
      </c>
      <c r="C26" s="19">
        <f>SUMIF($A$5:$A$19,$A26,$G$5:$G$19)</f>
        <v/>
      </c>
      <c r="D26" s="19">
        <f>B26-C26</f>
        <v/>
      </c>
      <c r="E26" s="20">
        <f>IFERROR(ABS(D26)/SUMPRODUCT(ABS($D$23:$D$27)),0)</f>
        <v/>
      </c>
    </row>
    <row r="27">
      <c r="A27" s="18" t="inlineStr">
        <is>
          <t>전략 부합도</t>
        </is>
      </c>
      <c r="B27" s="19">
        <f>SUMIF($A$5:$A$19,$A27,$F$5:$F$19)</f>
        <v/>
      </c>
      <c r="C27" s="19">
        <f>SUMIF($A$5:$A$19,$A27,$G$5:$G$19)</f>
        <v/>
      </c>
      <c r="D27" s="19">
        <f>B27-C27</f>
        <v/>
      </c>
      <c r="E27" s="20">
        <f>IFERROR(ABS(D27)/SUMPRODUCT(ABS($D$23:$D$27)),0)</f>
        <v/>
      </c>
    </row>
    <row r="28">
      <c r="A28" s="21" t="inlineStr">
        <is>
          <t>합계</t>
        </is>
      </c>
      <c r="B28" s="22">
        <f>SUM(B23:B27)</f>
        <v/>
      </c>
      <c r="C28" s="22">
        <f>SUM(C23:C27)</f>
        <v/>
      </c>
      <c r="D28" s="22">
        <f>B28-C28</f>
        <v/>
      </c>
      <c r="E28" s="21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9" customWidth="1" min="4" max="4"/>
    <col width="9" customWidth="1" min="5" max="5"/>
  </cols>
  <sheetData>
    <row r="1">
      <c r="A1" s="6" t="inlineStr">
        <is>
          <t>요약 — 발간 의사결정</t>
        </is>
      </c>
      <c r="C1" s="23" t="inlineStr">
        <is>
          <t>책 A</t>
        </is>
      </c>
      <c r="D1" s="23" t="inlineStr">
        <is>
          <t>책 B</t>
        </is>
      </c>
    </row>
    <row r="2">
      <c r="A2" s="7" t="inlineStr">
        <is>
          <t>↑ C1·D1에 실제 도서명을 입력하면 모든 탭의 머리글이 그 이름으로 바뀝니다.</t>
        </is>
      </c>
    </row>
    <row r="4">
      <c r="A4" s="17" t="inlineStr">
        <is>
          <t>종합 가중점수</t>
        </is>
      </c>
    </row>
    <row r="5">
      <c r="A5" s="8" t="inlineStr">
        <is>
          <t>구분</t>
        </is>
      </c>
      <c r="B5" s="8">
        <f>'요약'!C1</f>
        <v/>
      </c>
      <c r="C5" s="8">
        <f>'요약'!D1</f>
        <v/>
      </c>
      <c r="D5" s="8" t="inlineStr">
        <is>
          <t>차이</t>
        </is>
      </c>
    </row>
    <row r="6">
      <c r="A6" s="21" t="inlineStr">
        <is>
          <t>총점</t>
        </is>
      </c>
      <c r="B6" s="22">
        <f>SUM('입력'!F5:F19)</f>
        <v/>
      </c>
      <c r="C6" s="22">
        <f>SUM('입력'!G5:G19)</f>
        <v/>
      </c>
      <c r="D6" s="22">
        <f>B6-C6</f>
        <v/>
      </c>
    </row>
    <row r="7">
      <c r="A7" s="24" t="inlineStr">
        <is>
          <t>결과</t>
        </is>
      </c>
      <c r="B7" s="25">
        <f>IF(D6&gt;0,'요약'!C1&amp;" 우세 (+"&amp;TEXT(D6,"0.0")&amp;"점)",IF(D6&lt;0,'요약'!D1&amp;" 우세 ("&amp;TEXT(D6,"0.0")&amp;"점)","동점"))</f>
        <v/>
      </c>
      <c r="C7" s="24" t="n"/>
      <c r="D7" s="24" t="n"/>
    </row>
    <row r="9">
      <c r="A9" s="17" t="inlineStr">
        <is>
          <t>카테고리별 비교</t>
        </is>
      </c>
    </row>
    <row r="10">
      <c r="A10" s="8" t="inlineStr">
        <is>
          <t>카테고리</t>
        </is>
      </c>
      <c r="B10" s="8">
        <f>'요약'!C1</f>
        <v/>
      </c>
      <c r="C10" s="8">
        <f>'요약'!D1</f>
        <v/>
      </c>
      <c r="D10" s="8" t="inlineStr">
        <is>
          <t>차이</t>
        </is>
      </c>
      <c r="E10" s="8" t="inlineStr">
        <is>
          <t>영향도%</t>
        </is>
      </c>
    </row>
    <row r="11">
      <c r="A11" s="26">
        <f>'입력'!A23</f>
        <v/>
      </c>
      <c r="B11" s="27">
        <f>'입력'!B23</f>
        <v/>
      </c>
      <c r="C11" s="27">
        <f>'입력'!C23</f>
        <v/>
      </c>
      <c r="D11" s="27">
        <f>B11-C11</f>
        <v/>
      </c>
      <c r="E11" s="28">
        <f>IFERROR(ABS(D11)/SUMPRODUCT(ABS($D$11:$D$15)),0)</f>
        <v/>
      </c>
    </row>
    <row r="12">
      <c r="A12" s="26">
        <f>'입력'!A24</f>
        <v/>
      </c>
      <c r="B12" s="27">
        <f>'입력'!B24</f>
        <v/>
      </c>
      <c r="C12" s="27">
        <f>'입력'!C24</f>
        <v/>
      </c>
      <c r="D12" s="27">
        <f>B12-C12</f>
        <v/>
      </c>
      <c r="E12" s="28">
        <f>IFERROR(ABS(D12)/SUMPRODUCT(ABS($D$11:$D$15)),0)</f>
        <v/>
      </c>
    </row>
    <row r="13">
      <c r="A13" s="26">
        <f>'입력'!A25</f>
        <v/>
      </c>
      <c r="B13" s="27">
        <f>'입력'!B25</f>
        <v/>
      </c>
      <c r="C13" s="27">
        <f>'입력'!C25</f>
        <v/>
      </c>
      <c r="D13" s="27">
        <f>B13-C13</f>
        <v/>
      </c>
      <c r="E13" s="28">
        <f>IFERROR(ABS(D13)/SUMPRODUCT(ABS($D$11:$D$15)),0)</f>
        <v/>
      </c>
    </row>
    <row r="14">
      <c r="A14" s="26">
        <f>'입력'!A26</f>
        <v/>
      </c>
      <c r="B14" s="27">
        <f>'입력'!B26</f>
        <v/>
      </c>
      <c r="C14" s="27">
        <f>'입력'!C26</f>
        <v/>
      </c>
      <c r="D14" s="27">
        <f>B14-C14</f>
        <v/>
      </c>
      <c r="E14" s="28">
        <f>IFERROR(ABS(D14)/SUMPRODUCT(ABS($D$11:$D$15)),0)</f>
        <v/>
      </c>
    </row>
    <row r="15">
      <c r="A15" s="26">
        <f>'입력'!A27</f>
        <v/>
      </c>
      <c r="B15" s="27">
        <f>'입력'!B27</f>
        <v/>
      </c>
      <c r="C15" s="27">
        <f>'입력'!C27</f>
        <v/>
      </c>
      <c r="D15" s="27">
        <f>B15-C15</f>
        <v/>
      </c>
      <c r="E15" s="28">
        <f>IFERROR(ABS(D15)/SUMPRODUCT(ABS($D$11:$D$15)),0)</f>
        <v/>
      </c>
    </row>
    <row r="16">
      <c r="A16" s="21" t="inlineStr">
        <is>
          <t>합계</t>
        </is>
      </c>
      <c r="B16" s="22">
        <f>SUM(B11:B15)</f>
        <v/>
      </c>
      <c r="C16" s="22">
        <f>SUM(C11:C15)</f>
        <v/>
      </c>
      <c r="D16" s="22">
        <f>B16-C16</f>
        <v/>
      </c>
    </row>
  </sheetData>
  <mergeCells count="1">
    <mergeCell ref="B7:D7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0" customWidth="1" min="3" max="3"/>
  </cols>
  <sheetData>
    <row r="1">
      <c r="A1" s="6" t="inlineStr">
        <is>
          <t>결정 요인 — 점수차가 큰 항목</t>
        </is>
      </c>
    </row>
    <row r="2">
      <c r="A2" s="7" t="inlineStr">
        <is>
          <t>어떤 항목이 발간 결정을 가르는지 보여줍니다.</t>
        </is>
      </c>
    </row>
    <row r="4">
      <c r="A4" s="17">
        <f>"■ "&amp;'요약'!C1&amp;" 우세 항목 (점수차 큰 순)"</f>
        <v/>
      </c>
    </row>
    <row r="5">
      <c r="A5" s="8" t="inlineStr">
        <is>
          <t>세부 항목</t>
        </is>
      </c>
      <c r="B5" s="8" t="inlineStr">
        <is>
          <t>카테고리</t>
        </is>
      </c>
      <c r="C5" s="8" t="inlineStr">
        <is>
          <t>점수차</t>
        </is>
      </c>
    </row>
    <row r="6">
      <c r="A6" s="29">
        <f>IFERROR(INDEX('입력'!$B$5:$B$19,MATCH(1,'입력'!$K$5:$K$19,0)),"")</f>
        <v/>
      </c>
      <c r="B6" s="29">
        <f>IFERROR(INDEX('입력'!$A$5:$A$19,MATCH(1,'입력'!$K$5:$K$19,0)),"")</f>
        <v/>
      </c>
      <c r="C6" s="27">
        <f>IFERROR(INDEX('입력'!$H$5:$H$19,MATCH(1,'입력'!$K$5:$K$19,0)),"")</f>
        <v/>
      </c>
    </row>
    <row r="7">
      <c r="A7" s="29">
        <f>IFERROR(INDEX('입력'!$B$5:$B$19,MATCH(2,'입력'!$K$5:$K$19,0)),"")</f>
        <v/>
      </c>
      <c r="B7" s="29">
        <f>IFERROR(INDEX('입력'!$A$5:$A$19,MATCH(2,'입력'!$K$5:$K$19,0)),"")</f>
        <v/>
      </c>
      <c r="C7" s="27">
        <f>IFERROR(INDEX('입력'!$H$5:$H$19,MATCH(2,'입력'!$K$5:$K$19,0)),"")</f>
        <v/>
      </c>
    </row>
    <row r="8">
      <c r="A8" s="29">
        <f>IFERROR(INDEX('입력'!$B$5:$B$19,MATCH(3,'입력'!$K$5:$K$19,0)),"")</f>
        <v/>
      </c>
      <c r="B8" s="29">
        <f>IFERROR(INDEX('입력'!$A$5:$A$19,MATCH(3,'입력'!$K$5:$K$19,0)),"")</f>
        <v/>
      </c>
      <c r="C8" s="27">
        <f>IFERROR(INDEX('입력'!$H$5:$H$19,MATCH(3,'입력'!$K$5:$K$19,0)),"")</f>
        <v/>
      </c>
    </row>
    <row r="9">
      <c r="A9" s="29">
        <f>IFERROR(INDEX('입력'!$B$5:$B$19,MATCH(4,'입력'!$K$5:$K$19,0)),"")</f>
        <v/>
      </c>
      <c r="B9" s="29">
        <f>IFERROR(INDEX('입력'!$A$5:$A$19,MATCH(4,'입력'!$K$5:$K$19,0)),"")</f>
        <v/>
      </c>
      <c r="C9" s="27">
        <f>IFERROR(INDEX('입력'!$H$5:$H$19,MATCH(4,'입력'!$K$5:$K$19,0)),"")</f>
        <v/>
      </c>
    </row>
    <row r="10">
      <c r="A10" s="29">
        <f>IFERROR(INDEX('입력'!$B$5:$B$19,MATCH(5,'입력'!$K$5:$K$19,0)),"")</f>
        <v/>
      </c>
      <c r="B10" s="29">
        <f>IFERROR(INDEX('입력'!$A$5:$A$19,MATCH(5,'입력'!$K$5:$K$19,0)),"")</f>
        <v/>
      </c>
      <c r="C10" s="27">
        <f>IFERROR(INDEX('입력'!$H$5:$H$19,MATCH(5,'입력'!$K$5:$K$19,0)),"")</f>
        <v/>
      </c>
    </row>
    <row r="11">
      <c r="A11" s="29">
        <f>IFERROR(INDEX('입력'!$B$5:$B$19,MATCH(6,'입력'!$K$5:$K$19,0)),"")</f>
        <v/>
      </c>
      <c r="B11" s="29">
        <f>IFERROR(INDEX('입력'!$A$5:$A$19,MATCH(6,'입력'!$K$5:$K$19,0)),"")</f>
        <v/>
      </c>
      <c r="C11" s="27">
        <f>IFERROR(INDEX('입력'!$H$5:$H$19,MATCH(6,'입력'!$K$5:$K$19,0)),"")</f>
        <v/>
      </c>
    </row>
    <row r="12">
      <c r="A12" s="29">
        <f>IFERROR(INDEX('입력'!$B$5:$B$19,MATCH(7,'입력'!$K$5:$K$19,0)),"")</f>
        <v/>
      </c>
      <c r="B12" s="29">
        <f>IFERROR(INDEX('입력'!$A$5:$A$19,MATCH(7,'입력'!$K$5:$K$19,0)),"")</f>
        <v/>
      </c>
      <c r="C12" s="27">
        <f>IFERROR(INDEX('입력'!$H$5:$H$19,MATCH(7,'입력'!$K$5:$K$19,0)),"")</f>
        <v/>
      </c>
    </row>
    <row r="13">
      <c r="A13" s="29">
        <f>IFERROR(INDEX('입력'!$B$5:$B$19,MATCH(8,'입력'!$K$5:$K$19,0)),"")</f>
        <v/>
      </c>
      <c r="B13" s="29">
        <f>IFERROR(INDEX('입력'!$A$5:$A$19,MATCH(8,'입력'!$K$5:$K$19,0)),"")</f>
        <v/>
      </c>
      <c r="C13" s="27">
        <f>IFERROR(INDEX('입력'!$H$5:$H$19,MATCH(8,'입력'!$K$5:$K$19,0)),"")</f>
        <v/>
      </c>
    </row>
    <row r="15">
      <c r="A15" s="17">
        <f>"■ "&amp;'요약'!D1&amp;" 우세 항목 (점수차 큰 순)"</f>
        <v/>
      </c>
    </row>
    <row r="16">
      <c r="A16" s="8" t="inlineStr">
        <is>
          <t>세부 항목</t>
        </is>
      </c>
      <c r="B16" s="8" t="inlineStr">
        <is>
          <t>카테고리</t>
        </is>
      </c>
      <c r="C16" s="8" t="inlineStr">
        <is>
          <t>점수차</t>
        </is>
      </c>
    </row>
    <row r="17">
      <c r="A17" s="29">
        <f>IFERROR(INDEX('입력'!$B$5:$B$19,MATCH(1,'입력'!$L$5:$L$19,0)),"")</f>
        <v/>
      </c>
      <c r="B17" s="29">
        <f>IFERROR(INDEX('입력'!$A$5:$A$19,MATCH(1,'입력'!$L$5:$L$19,0)),"")</f>
        <v/>
      </c>
      <c r="C17" s="27">
        <f>IFERROR(INDEX('입력'!$H$5:$H$19,MATCH(1,'입력'!$L$5:$L$19,0)),"")</f>
        <v/>
      </c>
    </row>
    <row r="18">
      <c r="A18" s="29">
        <f>IFERROR(INDEX('입력'!$B$5:$B$19,MATCH(2,'입력'!$L$5:$L$19,0)),"")</f>
        <v/>
      </c>
      <c r="B18" s="29">
        <f>IFERROR(INDEX('입력'!$A$5:$A$19,MATCH(2,'입력'!$L$5:$L$19,0)),"")</f>
        <v/>
      </c>
      <c r="C18" s="27">
        <f>IFERROR(INDEX('입력'!$H$5:$H$19,MATCH(2,'입력'!$L$5:$L$19,0)),"")</f>
        <v/>
      </c>
    </row>
    <row r="19">
      <c r="A19" s="29">
        <f>IFERROR(INDEX('입력'!$B$5:$B$19,MATCH(3,'입력'!$L$5:$L$19,0)),"")</f>
        <v/>
      </c>
      <c r="B19" s="29">
        <f>IFERROR(INDEX('입력'!$A$5:$A$19,MATCH(3,'입력'!$L$5:$L$19,0)),"")</f>
        <v/>
      </c>
      <c r="C19" s="27">
        <f>IFERROR(INDEX('입력'!$H$5:$H$19,MATCH(3,'입력'!$L$5:$L$19,0)),"")</f>
        <v/>
      </c>
    </row>
    <row r="20">
      <c r="A20" s="29">
        <f>IFERROR(INDEX('입력'!$B$5:$B$19,MATCH(4,'입력'!$L$5:$L$19,0)),"")</f>
        <v/>
      </c>
      <c r="B20" s="29">
        <f>IFERROR(INDEX('입력'!$A$5:$A$19,MATCH(4,'입력'!$L$5:$L$19,0)),"")</f>
        <v/>
      </c>
      <c r="C20" s="27">
        <f>IFERROR(INDEX('입력'!$H$5:$H$19,MATCH(4,'입력'!$L$5:$L$19,0)),"")</f>
        <v/>
      </c>
    </row>
    <row r="21">
      <c r="A21" s="29">
        <f>IFERROR(INDEX('입력'!$B$5:$B$19,MATCH(5,'입력'!$L$5:$L$19,0)),"")</f>
        <v/>
      </c>
      <c r="B21" s="29">
        <f>IFERROR(INDEX('입력'!$A$5:$A$19,MATCH(5,'입력'!$L$5:$L$19,0)),"")</f>
        <v/>
      </c>
      <c r="C21" s="27">
        <f>IFERROR(INDEX('입력'!$H$5:$H$19,MATCH(5,'입력'!$L$5:$L$19,0)),"")</f>
        <v/>
      </c>
    </row>
    <row r="22">
      <c r="A22" s="29">
        <f>IFERROR(INDEX('입력'!$B$5:$B$19,MATCH(6,'입력'!$L$5:$L$19,0)),"")</f>
        <v/>
      </c>
      <c r="B22" s="29">
        <f>IFERROR(INDEX('입력'!$A$5:$A$19,MATCH(6,'입력'!$L$5:$L$19,0)),"")</f>
        <v/>
      </c>
      <c r="C22" s="27">
        <f>IFERROR(INDEX('입력'!$H$5:$H$19,MATCH(6,'입력'!$L$5:$L$19,0)),"")</f>
        <v/>
      </c>
    </row>
    <row r="23">
      <c r="A23" s="29">
        <f>IFERROR(INDEX('입력'!$B$5:$B$19,MATCH(7,'입력'!$L$5:$L$19,0)),"")</f>
        <v/>
      </c>
      <c r="B23" s="29">
        <f>IFERROR(INDEX('입력'!$A$5:$A$19,MATCH(7,'입력'!$L$5:$L$19,0)),"")</f>
        <v/>
      </c>
      <c r="C23" s="27">
        <f>IFERROR(INDEX('입력'!$H$5:$H$19,MATCH(7,'입력'!$L$5:$L$19,0)),"")</f>
        <v/>
      </c>
    </row>
    <row r="24">
      <c r="A24" s="29">
        <f>IFERROR(INDEX('입력'!$B$5:$B$19,MATCH(8,'입력'!$L$5:$L$19,0)),"")</f>
        <v/>
      </c>
      <c r="B24" s="29">
        <f>IFERROR(INDEX('입력'!$A$5:$A$19,MATCH(8,'입력'!$L$5:$L$19,0)),"")</f>
        <v/>
      </c>
      <c r="C24" s="27">
        <f>IFERROR(INDEX('입력'!$H$5:$H$19,MATCH(8,'입력'!$L$5:$L$19,0)),"")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2026-06-12T18:32:22Z</dcterms:created>
  <dcterms:modified xmlns:dcterms="http://purl.org/dc/terms/" xmlns:xsi="http://www.w3.org/2001/XMLSchema-instance" xsi:type="dcterms:W3CDTF">2026-06-12T18:32:22Z</dcterms:modified>
</cp:coreProperties>
</file>